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80" activeTab="0"/>
  </bookViews>
  <sheets>
    <sheet name="Inc Stat" sheetId="1" r:id="rId1"/>
    <sheet name="B.S" sheetId="2" r:id="rId2"/>
    <sheet name="Equity" sheetId="3" r:id="rId3"/>
    <sheet name="Cash flow " sheetId="4" r:id="rId4"/>
  </sheets>
  <externalReferences>
    <externalReference r:id="rId7"/>
  </externalReferences>
  <definedNames>
    <definedName name="Interest">#REF!</definedName>
    <definedName name="interset1">#REF!</definedName>
    <definedName name="lamount">#REF!</definedName>
    <definedName name="Loan_Amount">#REF!</definedName>
    <definedName name="O66001">#REF!</definedName>
    <definedName name="O70124">#REF!</definedName>
    <definedName name="O75122">#REF!</definedName>
    <definedName name="O99000">#REF!</definedName>
    <definedName name="periodsum">#REF!</definedName>
    <definedName name="periodsum1">#REF!</definedName>
    <definedName name="_xlnm.Print_Area" localSheetId="1">'B.S'!$A$1:$D$67</definedName>
    <definedName name="_xlnm.Print_Area" localSheetId="3">'Cash flow '!$B$2:$G$74</definedName>
    <definedName name="_xlnm.Print_Area" localSheetId="0">'Inc Stat'!$B$2:$F$46</definedName>
  </definedNames>
  <calcPr fullCalcOnLoad="1"/>
</workbook>
</file>

<file path=xl/sharedStrings.xml><?xml version="1.0" encoding="utf-8"?>
<sst xmlns="http://schemas.openxmlformats.org/spreadsheetml/2006/main" count="172" uniqueCount="123">
  <si>
    <t xml:space="preserve">Revenue </t>
  </si>
  <si>
    <t xml:space="preserve">Other Operating Income </t>
  </si>
  <si>
    <t>-</t>
  </si>
  <si>
    <t>Staff Costs</t>
  </si>
  <si>
    <t xml:space="preserve">Depreciation and Amortisation Expenses </t>
  </si>
  <si>
    <t>Finance Costs</t>
  </si>
  <si>
    <t>Taxation</t>
  </si>
  <si>
    <t xml:space="preserve">Current </t>
  </si>
  <si>
    <t>Year</t>
  </si>
  <si>
    <t>Quarter</t>
  </si>
  <si>
    <t>Preceding Year</t>
  </si>
  <si>
    <t>Corresponding</t>
  </si>
  <si>
    <t>RM'000</t>
  </si>
  <si>
    <t>To Date</t>
  </si>
  <si>
    <t>Basic Earnings per Share (sen)</t>
  </si>
  <si>
    <t>Property, Plant and Equipment</t>
  </si>
  <si>
    <t>Intangible Asset</t>
  </si>
  <si>
    <t>Development Costs</t>
  </si>
  <si>
    <t>Work In Progress</t>
  </si>
  <si>
    <t>Cash and Bank Balances</t>
  </si>
  <si>
    <t>Hire Purchase Creditors</t>
  </si>
  <si>
    <t>Non-Current Assets</t>
  </si>
  <si>
    <t>Current Assets</t>
  </si>
  <si>
    <t>Current Liabilities</t>
  </si>
  <si>
    <t>Trade Payables</t>
  </si>
  <si>
    <t>NET ASSETS PER SHARE (RM)</t>
  </si>
  <si>
    <t>Condensed Consolidated Income Statement</t>
  </si>
  <si>
    <t>(The figures have not been audited)</t>
  </si>
  <si>
    <t>Condensed Consolidated Balance Sheet</t>
  </si>
  <si>
    <t>As At End of  Current</t>
  </si>
  <si>
    <t>As At Preceeding</t>
  </si>
  <si>
    <t>NOTE</t>
  </si>
  <si>
    <t>Share</t>
  </si>
  <si>
    <t>Capital</t>
  </si>
  <si>
    <t>Premium</t>
  </si>
  <si>
    <t>Revaluation</t>
  </si>
  <si>
    <t>Reserve</t>
  </si>
  <si>
    <t>Translation</t>
  </si>
  <si>
    <t>Profits</t>
  </si>
  <si>
    <t>Total</t>
  </si>
  <si>
    <t>Ended</t>
  </si>
  <si>
    <t>CASH FLOWS FROM OPERATING ACTIVITIES</t>
  </si>
  <si>
    <t>Adjustments For :</t>
  </si>
  <si>
    <t xml:space="preserve">   Depreciation and Amortisation Expenses</t>
  </si>
  <si>
    <t>CASH FLOWS FROM FINANCING ACTIVITIES</t>
  </si>
  <si>
    <t xml:space="preserve">   Repayment of Hire Purchase Creditors</t>
  </si>
  <si>
    <t>CASH AND CASH EQUIVALENTS BROUGHT FORWARD</t>
  </si>
  <si>
    <t>(Incorporated In Malaysia)</t>
  </si>
  <si>
    <t>(RM'000)</t>
  </si>
  <si>
    <t xml:space="preserve">   Increase in Receivables </t>
  </si>
  <si>
    <t>CUMMULATIVE QUARTER</t>
  </si>
  <si>
    <t>Share Premium</t>
  </si>
  <si>
    <t>Share Capital</t>
  </si>
  <si>
    <t>Retained Profits</t>
  </si>
  <si>
    <t>AIROCOM TECHNOLOGY BERHAD (498908-A)</t>
  </si>
  <si>
    <t xml:space="preserve">Interest Expenses </t>
  </si>
  <si>
    <t>Loss before Depreciation and Amortisation and Finance Costs</t>
  </si>
  <si>
    <t>Loss From Operations</t>
  </si>
  <si>
    <t>Loss Before Taxation</t>
  </si>
  <si>
    <t>Net Loss for the Period</t>
  </si>
  <si>
    <t>Security Deposit with Licensed Financial Institution</t>
  </si>
  <si>
    <t xml:space="preserve">Term Loans </t>
  </si>
  <si>
    <t>NET INCREASE IN CASH AND CASH EQUIVALENTS</t>
  </si>
  <si>
    <t>Financial Year End</t>
  </si>
  <si>
    <t>Advance Billing</t>
  </si>
  <si>
    <t xml:space="preserve">   Interest Expenses Paid </t>
  </si>
  <si>
    <t xml:space="preserve">   Purchase of Property, Plant and Equipment</t>
  </si>
  <si>
    <t>The Condensed Consolidated Income Statement should be read in conjunction with the Financial Statements</t>
  </si>
  <si>
    <t xml:space="preserve">The Condensed Statement of Changes in Equity should be read in conjuction with the Financial Statements for the </t>
  </si>
  <si>
    <t>Operating Loss Before Working Capital Changes</t>
  </si>
  <si>
    <t>CASH FLOWS FROM INVESTING ACTIVITY</t>
  </si>
  <si>
    <t xml:space="preserve">The Condensed Consolidated Cash Flow Statement should be read in conjuction with the Financial Statements </t>
  </si>
  <si>
    <t xml:space="preserve">Cash Used In Operations </t>
  </si>
  <si>
    <t>Net Cash Used In Operating Activities</t>
  </si>
  <si>
    <t>Net Cash Used In Investing Activity</t>
  </si>
  <si>
    <t>Net Cash Generated From Financing Activities</t>
  </si>
  <si>
    <t>ASSETS</t>
  </si>
  <si>
    <t>TOTAL ASSETS</t>
  </si>
  <si>
    <t>Investment Properties</t>
  </si>
  <si>
    <t>Receivables</t>
  </si>
  <si>
    <t>EQUITY AND LIABILITIES</t>
  </si>
  <si>
    <t>Equity Attributable to Equity Holders of the Company</t>
  </si>
  <si>
    <t>TOTAL EQUITY AND LIABILITIES</t>
  </si>
  <si>
    <t>Non-Current Liabilities</t>
  </si>
  <si>
    <t xml:space="preserve">   Increase in Advance Billing</t>
  </si>
  <si>
    <t xml:space="preserve">   Addition to Development Cost</t>
  </si>
  <si>
    <t xml:space="preserve">   Addition to Security Deposit with Licensed Financial Institution               </t>
  </si>
  <si>
    <t>Cost of Good Sold</t>
  </si>
  <si>
    <t>Operating Expenses</t>
  </si>
  <si>
    <t xml:space="preserve"> INDIVIDUAL QUARTER </t>
  </si>
  <si>
    <t>Period</t>
  </si>
  <si>
    <t>for the Year Ended 31st December, 2006</t>
  </si>
  <si>
    <t>Year Ended 31st December, 2006.</t>
  </si>
  <si>
    <t xml:space="preserve">Period </t>
  </si>
  <si>
    <t xml:space="preserve">   Decrease in Development Cost </t>
  </si>
  <si>
    <t>Balance as at 01/01/2007</t>
  </si>
  <si>
    <t>Overdraft</t>
  </si>
  <si>
    <t>Term Loan</t>
  </si>
  <si>
    <t xml:space="preserve">   Decrease/(Increase) in Work In Progress</t>
  </si>
  <si>
    <t>Fixed Deposit with Licensed Financial Institution</t>
  </si>
  <si>
    <t>CASH AND CASH EQUIVALENTS CARRIED FORWARD^</t>
  </si>
  <si>
    <t>^ Cash and Cash Equivalent at the end of financial period comprise of the following :</t>
  </si>
  <si>
    <t>Cash in Hand and at Bank</t>
  </si>
  <si>
    <t>Fixed Deposit at Licensed Financial Institution</t>
  </si>
  <si>
    <t xml:space="preserve">   (Decrease)/ Increase in Payables </t>
  </si>
  <si>
    <t xml:space="preserve">   Proceed from Disposal Property, Plant and Equipment</t>
  </si>
  <si>
    <r>
      <t>Retained</t>
    </r>
    <r>
      <rPr>
        <u val="single"/>
        <sz val="12"/>
        <rFont val="Arial"/>
        <family val="2"/>
      </rPr>
      <t xml:space="preserve"> </t>
    </r>
  </si>
  <si>
    <t xml:space="preserve">The Condensed Consolidated Balance Sheet should be read in conjuction with the Financial  </t>
  </si>
  <si>
    <t>Statements for the for the Year Ended 31st December, 2006.</t>
  </si>
  <si>
    <t>Interest Received</t>
  </si>
  <si>
    <t>31/12/2006</t>
  </si>
  <si>
    <t>Unrealised Gain on Foreign Exchange</t>
  </si>
  <si>
    <t xml:space="preserve">   Decrease in Amount Due to Shareholder</t>
  </si>
  <si>
    <t xml:space="preserve">   Repayment of Borrowings</t>
  </si>
  <si>
    <t xml:space="preserve">   Proceeds from the Issue of Shares</t>
  </si>
  <si>
    <t>Quarterly Report on Consolidated Results for the 3rd Quarter Ended 30 September , 2007</t>
  </si>
  <si>
    <t>Condensed Consolidated Cash Flow Statement for the 3rd Quarter Ended 30th September, 2007</t>
  </si>
  <si>
    <t>Gain on disposal of Property, Plant and Equipment</t>
  </si>
  <si>
    <t>Accumulated Losses</t>
  </si>
  <si>
    <t>Net Loss for 9 Months Period</t>
  </si>
  <si>
    <t>Balance as at 30/09/2007</t>
  </si>
  <si>
    <t>Condensed Statement of Changes in Equity for the 3rd Quarter Ended 30th September, 2007.</t>
  </si>
  <si>
    <t>Diluted Earnings per Share (sen)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</si>
</sst>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_(* #,##0.0_);_(* \(#,##0.0\);_(* &quot;-&quot;??_);_(@_)"/>
    <numFmt numFmtId="181" formatCode="0.00_);[Red]\(0.00\)"/>
  </numFmts>
  <fonts count="12">
    <font>
      <sz val="10"/>
      <name val="MS Sans Serif"/>
      <family val="0"/>
    </font>
    <font>
      <sz val="9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MS Sans Serif"/>
      <family val="0"/>
    </font>
    <font>
      <u val="single"/>
      <sz val="12"/>
      <name val="Arial"/>
      <family val="2"/>
    </font>
    <font>
      <sz val="18"/>
      <color indexed="55"/>
      <name val="Broadway"/>
      <family val="5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left"/>
      <protection/>
    </xf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14" fontId="6" fillId="2" borderId="7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6" fillId="0" borderId="6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78" fontId="6" fillId="0" borderId="6" xfId="15" applyNumberFormat="1" applyFont="1" applyBorder="1" applyAlignment="1">
      <alignment vertical="top" wrapTex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vertical="top"/>
    </xf>
    <xf numFmtId="178" fontId="6" fillId="0" borderId="4" xfId="15" applyNumberFormat="1" applyFont="1" applyBorder="1" applyAlignment="1">
      <alignment vertical="top" wrapText="1"/>
    </xf>
    <xf numFmtId="178" fontId="6" fillId="0" borderId="0" xfId="0" applyNumberFormat="1" applyFont="1" applyAlignment="1">
      <alignment vertical="top" wrapText="1"/>
    </xf>
    <xf numFmtId="178" fontId="6" fillId="0" borderId="6" xfId="15" applyNumberFormat="1" applyFont="1" applyFill="1" applyBorder="1" applyAlignment="1">
      <alignment vertical="top" wrapText="1"/>
    </xf>
    <xf numFmtId="178" fontId="6" fillId="0" borderId="8" xfId="15" applyNumberFormat="1" applyFont="1" applyBorder="1" applyAlignment="1">
      <alignment vertical="top" wrapText="1"/>
    </xf>
    <xf numFmtId="178" fontId="6" fillId="0" borderId="9" xfId="15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 indent="1"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/>
    </xf>
    <xf numFmtId="178" fontId="6" fillId="0" borderId="10" xfId="15" applyNumberFormat="1" applyFont="1" applyBorder="1" applyAlignment="1">
      <alignment vertical="top" wrapText="1"/>
    </xf>
    <xf numFmtId="179" fontId="6" fillId="0" borderId="11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6" xfId="0" applyNumberFormat="1" applyFont="1" applyFill="1" applyBorder="1" applyAlignment="1">
      <alignment horizontal="center" vertical="top" wrapText="1"/>
    </xf>
    <xf numFmtId="178" fontId="6" fillId="0" borderId="6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178" fontId="6" fillId="0" borderId="6" xfId="15" applyNumberFormat="1" applyFont="1" applyBorder="1" applyAlignment="1">
      <alignment horizontal="right" vertical="top" wrapText="1"/>
    </xf>
    <xf numFmtId="178" fontId="6" fillId="0" borderId="13" xfId="15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41" fontId="6" fillId="0" borderId="0" xfId="16" applyFont="1" applyAlignment="1" quotePrefix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178" fontId="6" fillId="0" borderId="0" xfId="15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43" fontId="6" fillId="0" borderId="15" xfId="15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78" fontId="6" fillId="0" borderId="0" xfId="0" applyNumberFormat="1" applyFont="1" applyAlignment="1">
      <alignment vertical="top"/>
    </xf>
    <xf numFmtId="178" fontId="6" fillId="2" borderId="5" xfId="0" applyNumberFormat="1" applyFont="1" applyFill="1" applyBorder="1" applyAlignment="1">
      <alignment horizontal="center" vertical="top"/>
    </xf>
    <xf numFmtId="178" fontId="6" fillId="2" borderId="16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178" fontId="6" fillId="0" borderId="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178" fontId="6" fillId="0" borderId="6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right" vertical="top" wrapText="1"/>
    </xf>
    <xf numFmtId="178" fontId="6" fillId="0" borderId="6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169" fontId="6" fillId="0" borderId="6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178" fontId="6" fillId="0" borderId="18" xfId="15" applyNumberFormat="1" applyFont="1" applyBorder="1" applyAlignment="1">
      <alignment horizontal="right" vertical="top" wrapText="1"/>
    </xf>
    <xf numFmtId="178" fontId="6" fillId="0" borderId="21" xfId="15" applyNumberFormat="1" applyFont="1" applyBorder="1" applyAlignment="1">
      <alignment horizontal="right" vertical="top" wrapText="1"/>
    </xf>
    <xf numFmtId="178" fontId="6" fillId="0" borderId="7" xfId="15" applyNumberFormat="1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right" vertical="top" wrapText="1"/>
    </xf>
    <xf numFmtId="178" fontId="6" fillId="0" borderId="18" xfId="15" applyNumberFormat="1" applyFont="1" applyBorder="1" applyAlignment="1">
      <alignment horizontal="right"/>
    </xf>
    <xf numFmtId="178" fontId="6" fillId="0" borderId="6" xfId="15" applyNumberFormat="1" applyFont="1" applyBorder="1" applyAlignment="1">
      <alignment horizontal="right"/>
    </xf>
    <xf numFmtId="178" fontId="6" fillId="0" borderId="18" xfId="15" applyNumberFormat="1" applyFont="1" applyFill="1" applyBorder="1" applyAlignment="1">
      <alignment horizontal="right" vertical="top" wrapText="1"/>
    </xf>
    <xf numFmtId="178" fontId="6" fillId="0" borderId="6" xfId="15" applyNumberFormat="1" applyFont="1" applyFill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7" fillId="0" borderId="6" xfId="0" applyFont="1" applyBorder="1" applyAlignment="1">
      <alignment/>
    </xf>
    <xf numFmtId="43" fontId="7" fillId="0" borderId="21" xfId="15" applyFont="1" applyBorder="1" applyAlignment="1">
      <alignment/>
    </xf>
    <xf numFmtId="43" fontId="7" fillId="0" borderId="7" xfId="15" applyFont="1" applyBorder="1" applyAlignment="1">
      <alignment/>
    </xf>
    <xf numFmtId="181" fontId="6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/>
    </xf>
    <xf numFmtId="41" fontId="1" fillId="0" borderId="0" xfId="16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178" fontId="1" fillId="0" borderId="0" xfId="15" applyNumberFormat="1" applyFont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43" fontId="1" fillId="0" borderId="0" xfId="15" applyFont="1" applyBorder="1" applyAlignment="1">
      <alignment horizontal="right" vertical="top" wrapText="1"/>
    </xf>
    <xf numFmtId="178" fontId="6" fillId="2" borderId="24" xfId="0" applyNumberFormat="1" applyFont="1" applyFill="1" applyBorder="1" applyAlignment="1" quotePrefix="1">
      <alignment horizontal="center" vertical="top" wrapText="1"/>
    </xf>
    <xf numFmtId="178" fontId="6" fillId="0" borderId="7" xfId="15" applyNumberFormat="1" applyFont="1" applyFill="1" applyBorder="1" applyAlignment="1">
      <alignment vertical="top" wrapText="1"/>
    </xf>
    <xf numFmtId="178" fontId="6" fillId="0" borderId="6" xfId="15" applyNumberFormat="1" applyFont="1" applyBorder="1" applyAlignment="1">
      <alignment/>
    </xf>
    <xf numFmtId="169" fontId="6" fillId="0" borderId="6" xfId="0" applyNumberFormat="1" applyFont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right" vertical="top" wrapText="1"/>
    </xf>
    <xf numFmtId="178" fontId="6" fillId="0" borderId="13" xfId="15" applyNumberFormat="1" applyFont="1" applyFill="1" applyBorder="1" applyAlignment="1">
      <alignment vertical="top" wrapText="1"/>
    </xf>
    <xf numFmtId="178" fontId="6" fillId="0" borderId="13" xfId="15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right"/>
    </xf>
    <xf numFmtId="43" fontId="7" fillId="0" borderId="6" xfId="15" applyNumberFormat="1" applyFont="1" applyFill="1" applyBorder="1" applyAlignment="1">
      <alignment vertical="top" wrapText="1"/>
    </xf>
    <xf numFmtId="178" fontId="6" fillId="0" borderId="4" xfId="15" applyNumberFormat="1" applyFont="1" applyFill="1" applyBorder="1" applyAlignment="1">
      <alignment vertical="top" wrapText="1"/>
    </xf>
    <xf numFmtId="178" fontId="6" fillId="0" borderId="8" xfId="15" applyNumberFormat="1" applyFont="1" applyFill="1" applyBorder="1" applyAlignment="1">
      <alignment vertical="top" wrapText="1"/>
    </xf>
    <xf numFmtId="178" fontId="6" fillId="0" borderId="9" xfId="15" applyNumberFormat="1" applyFont="1" applyFill="1" applyBorder="1" applyAlignment="1">
      <alignment vertical="top" wrapText="1"/>
    </xf>
    <xf numFmtId="178" fontId="6" fillId="0" borderId="15" xfId="15" applyNumberFormat="1" applyFont="1" applyBorder="1" applyAlignment="1">
      <alignment horizontal="right" vertical="top" wrapText="1"/>
    </xf>
    <xf numFmtId="0" fontId="6" fillId="0" borderId="0" xfId="0" applyFont="1" applyAlignment="1">
      <alignment vertical="justify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justify" wrapText="1"/>
    </xf>
    <xf numFmtId="0" fontId="9" fillId="0" borderId="12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ource 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P\KL\Noble%20Travel\jamil\JAP\KL\KNL\project%20sta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DTFC"/>
      <sheetName val="AMDTFC Detail"/>
      <sheetName val="COGS"/>
      <sheetName val="PrjectStatus2003"/>
      <sheetName val="Projek lama"/>
      <sheetName val="Projek Baru"/>
      <sheetName val="Projek"/>
      <sheetName val="PrjectStatus2004"/>
      <sheetName val="PrjectStatus2004 (% P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tabSelected="1" zoomScale="75" zoomScaleNormal="75" zoomScaleSheetLayoutView="75" workbookViewId="0" topLeftCell="A1">
      <selection activeCell="F40" sqref="F40"/>
    </sheetView>
  </sheetViews>
  <sheetFormatPr defaultColWidth="9.140625" defaultRowHeight="12.75"/>
  <cols>
    <col min="1" max="1" width="4.00390625" style="1" customWidth="1"/>
    <col min="2" max="2" width="55.140625" style="1" customWidth="1"/>
    <col min="3" max="3" width="16.00390625" style="1" customWidth="1"/>
    <col min="4" max="4" width="18.28125" style="1" customWidth="1"/>
    <col min="5" max="5" width="16.421875" style="1" customWidth="1"/>
    <col min="6" max="6" width="17.140625" style="1" customWidth="1"/>
    <col min="7" max="16384" width="9.140625" style="1" customWidth="1"/>
  </cols>
  <sheetData>
    <row r="2" spans="1:6" ht="14.25" customHeight="1">
      <c r="A2" s="2"/>
      <c r="B2" s="133" t="s">
        <v>54</v>
      </c>
      <c r="C2" s="133"/>
      <c r="D2" s="9"/>
      <c r="E2" s="7"/>
      <c r="F2" s="137"/>
    </row>
    <row r="3" spans="1:6" ht="14.25" customHeight="1">
      <c r="A3" s="3"/>
      <c r="B3" s="10" t="s">
        <v>47</v>
      </c>
      <c r="C3" s="9"/>
      <c r="D3" s="9"/>
      <c r="E3" s="7"/>
      <c r="F3" s="137"/>
    </row>
    <row r="4" spans="1:6" ht="14.25" customHeight="1">
      <c r="A4" s="6"/>
      <c r="B4" s="9" t="s">
        <v>115</v>
      </c>
      <c r="C4" s="9"/>
      <c r="D4" s="9"/>
      <c r="E4" s="7"/>
      <c r="F4" s="9"/>
    </row>
    <row r="5" spans="2:6" ht="14.25" customHeight="1">
      <c r="B5" s="134" t="s">
        <v>26</v>
      </c>
      <c r="C5" s="134"/>
      <c r="D5" s="39"/>
      <c r="E5" s="7"/>
      <c r="F5" s="39"/>
    </row>
    <row r="6" spans="2:6" ht="15.75" customHeight="1">
      <c r="B6" s="8" t="s">
        <v>27</v>
      </c>
      <c r="C6" s="40"/>
      <c r="D6" s="40"/>
      <c r="E6" s="41"/>
      <c r="F6" s="40"/>
    </row>
    <row r="7" spans="2:6" ht="27" customHeight="1">
      <c r="B7" s="42"/>
      <c r="C7" s="135" t="s">
        <v>89</v>
      </c>
      <c r="D7" s="135"/>
      <c r="E7" s="135" t="s">
        <v>50</v>
      </c>
      <c r="F7" s="136"/>
    </row>
    <row r="8" spans="2:6" ht="14.25" customHeight="1">
      <c r="B8" s="7"/>
      <c r="C8" s="11" t="s">
        <v>7</v>
      </c>
      <c r="D8" s="11" t="s">
        <v>10</v>
      </c>
      <c r="E8" s="11" t="s">
        <v>7</v>
      </c>
      <c r="F8" s="11" t="s">
        <v>10</v>
      </c>
    </row>
    <row r="9" spans="2:6" ht="14.25" customHeight="1">
      <c r="B9" s="43"/>
      <c r="C9" s="13" t="s">
        <v>8</v>
      </c>
      <c r="D9" s="13" t="s">
        <v>11</v>
      </c>
      <c r="E9" s="13" t="s">
        <v>8</v>
      </c>
      <c r="F9" s="13" t="s">
        <v>11</v>
      </c>
    </row>
    <row r="10" spans="2:6" ht="14.25" customHeight="1">
      <c r="B10" s="43"/>
      <c r="C10" s="13" t="s">
        <v>9</v>
      </c>
      <c r="D10" s="13" t="s">
        <v>9</v>
      </c>
      <c r="E10" s="13" t="s">
        <v>13</v>
      </c>
      <c r="F10" s="13" t="s">
        <v>90</v>
      </c>
    </row>
    <row r="11" spans="2:6" ht="14.25" customHeight="1">
      <c r="B11" s="44"/>
      <c r="C11" s="14">
        <v>39355</v>
      </c>
      <c r="D11" s="14">
        <v>38990</v>
      </c>
      <c r="E11" s="14">
        <v>39355</v>
      </c>
      <c r="F11" s="14">
        <v>38990</v>
      </c>
    </row>
    <row r="12" spans="2:6" ht="14.25" customHeight="1">
      <c r="B12" s="44"/>
      <c r="C12" s="118" t="s">
        <v>12</v>
      </c>
      <c r="D12" s="118" t="s">
        <v>12</v>
      </c>
      <c r="E12" s="118" t="s">
        <v>12</v>
      </c>
      <c r="F12" s="15" t="s">
        <v>12</v>
      </c>
    </row>
    <row r="13" spans="2:6" ht="15">
      <c r="B13" s="18"/>
      <c r="C13" s="119"/>
      <c r="D13" s="119"/>
      <c r="E13" s="119"/>
      <c r="F13" s="45"/>
    </row>
    <row r="14" spans="2:6" ht="15" customHeight="1">
      <c r="B14" s="18" t="s">
        <v>0</v>
      </c>
      <c r="C14" s="120">
        <v>107</v>
      </c>
      <c r="D14" s="120">
        <v>1933</v>
      </c>
      <c r="E14" s="120">
        <v>329</v>
      </c>
      <c r="F14" s="46">
        <v>2782</v>
      </c>
    </row>
    <row r="15" spans="2:6" ht="15" customHeight="1">
      <c r="B15" s="18"/>
      <c r="C15" s="121"/>
      <c r="D15" s="121"/>
      <c r="E15" s="121"/>
      <c r="F15" s="17"/>
    </row>
    <row r="16" spans="2:6" ht="15" customHeight="1">
      <c r="B16" s="18" t="s">
        <v>1</v>
      </c>
      <c r="C16" s="24">
        <v>131</v>
      </c>
      <c r="D16" s="24">
        <v>4</v>
      </c>
      <c r="E16" s="24">
        <v>459</v>
      </c>
      <c r="F16" s="19">
        <v>77</v>
      </c>
    </row>
    <row r="17" spans="2:6" ht="15" customHeight="1">
      <c r="B17" s="18"/>
      <c r="C17" s="122"/>
      <c r="D17" s="122"/>
      <c r="E17" s="123"/>
      <c r="F17" s="47"/>
    </row>
    <row r="18" spans="2:6" ht="15" customHeight="1">
      <c r="B18" s="18"/>
      <c r="C18" s="120">
        <f>SUM(C14:C17)</f>
        <v>238</v>
      </c>
      <c r="D18" s="120">
        <f>SUM(D14:D17)</f>
        <v>1937</v>
      </c>
      <c r="E18" s="120">
        <f>SUM(E14:E17)</f>
        <v>788</v>
      </c>
      <c r="F18" s="46">
        <f>SUM(F14:F17)</f>
        <v>2859</v>
      </c>
    </row>
    <row r="19" spans="2:6" ht="15" customHeight="1">
      <c r="B19" s="18"/>
      <c r="C19" s="121"/>
      <c r="D19" s="121"/>
      <c r="E19" s="119"/>
      <c r="F19" s="17"/>
    </row>
    <row r="20" spans="2:6" ht="15" customHeight="1">
      <c r="B20" s="18" t="s">
        <v>87</v>
      </c>
      <c r="C20" s="24">
        <v>55</v>
      </c>
      <c r="D20" s="98">
        <v>1242</v>
      </c>
      <c r="E20" s="24">
        <v>100</v>
      </c>
      <c r="F20" s="48">
        <v>1696</v>
      </c>
    </row>
    <row r="21" spans="2:6" ht="15" customHeight="1">
      <c r="B21" s="18"/>
      <c r="C21" s="121"/>
      <c r="D21" s="121"/>
      <c r="E21" s="121"/>
      <c r="F21" s="17"/>
    </row>
    <row r="22" spans="2:6" ht="15" customHeight="1">
      <c r="B22" s="18" t="s">
        <v>3</v>
      </c>
      <c r="C22" s="24">
        <v>269</v>
      </c>
      <c r="D22" s="98">
        <v>509</v>
      </c>
      <c r="E22" s="24">
        <v>1060</v>
      </c>
      <c r="F22" s="48">
        <v>1244</v>
      </c>
    </row>
    <row r="23" spans="2:6" ht="15" customHeight="1">
      <c r="B23" s="18"/>
      <c r="C23" s="24"/>
      <c r="D23" s="24"/>
      <c r="E23" s="24"/>
      <c r="F23" s="19"/>
    </row>
    <row r="24" spans="2:6" ht="15" customHeight="1">
      <c r="B24" s="18" t="s">
        <v>88</v>
      </c>
      <c r="C24" s="24">
        <v>472</v>
      </c>
      <c r="D24" s="98">
        <v>594</v>
      </c>
      <c r="E24" s="24">
        <v>9422</v>
      </c>
      <c r="F24" s="48">
        <v>1408</v>
      </c>
    </row>
    <row r="25" spans="2:6" ht="15" customHeight="1">
      <c r="B25" s="18"/>
      <c r="C25" s="122"/>
      <c r="D25" s="122"/>
      <c r="E25" s="123"/>
      <c r="F25" s="47"/>
    </row>
    <row r="26" spans="2:6" ht="30">
      <c r="B26" s="18" t="s">
        <v>56</v>
      </c>
      <c r="C26" s="24">
        <f>C18-SUM(C20:C24)</f>
        <v>-558</v>
      </c>
      <c r="D26" s="24">
        <f>D18-SUM(D20:D24)</f>
        <v>-408</v>
      </c>
      <c r="E26" s="24">
        <f>E18-SUM(E20:E24)</f>
        <v>-9794</v>
      </c>
      <c r="F26" s="19">
        <f>F18-SUM(F20:F24)</f>
        <v>-1489</v>
      </c>
    </row>
    <row r="27" spans="2:6" ht="15" customHeight="1">
      <c r="B27" s="18"/>
      <c r="C27" s="121"/>
      <c r="D27" s="121"/>
      <c r="E27" s="119"/>
      <c r="F27" s="17"/>
    </row>
    <row r="28" spans="2:6" ht="15" customHeight="1">
      <c r="B28" s="18" t="s">
        <v>4</v>
      </c>
      <c r="C28" s="24">
        <v>275</v>
      </c>
      <c r="D28" s="98">
        <v>266</v>
      </c>
      <c r="E28" s="24">
        <v>834</v>
      </c>
      <c r="F28" s="48">
        <v>762</v>
      </c>
    </row>
    <row r="29" spans="2:6" ht="15" customHeight="1">
      <c r="B29" s="18"/>
      <c r="C29" s="122"/>
      <c r="D29" s="122"/>
      <c r="E29" s="123"/>
      <c r="F29" s="47"/>
    </row>
    <row r="30" spans="2:6" ht="15" customHeight="1">
      <c r="B30" s="18" t="s">
        <v>57</v>
      </c>
      <c r="C30" s="24">
        <f>C26-C28</f>
        <v>-833</v>
      </c>
      <c r="D30" s="24">
        <f>D26-D28</f>
        <v>-674</v>
      </c>
      <c r="E30" s="24">
        <f>E26-E28</f>
        <v>-10628</v>
      </c>
      <c r="F30" s="19">
        <f>F26-F28</f>
        <v>-2251</v>
      </c>
    </row>
    <row r="31" spans="2:6" ht="15" customHeight="1">
      <c r="B31" s="18"/>
      <c r="C31" s="24"/>
      <c r="D31" s="24"/>
      <c r="E31" s="119"/>
      <c r="F31" s="17"/>
    </row>
    <row r="32" spans="2:6" ht="15" customHeight="1">
      <c r="B32" s="18" t="s">
        <v>5</v>
      </c>
      <c r="C32" s="24">
        <v>45</v>
      </c>
      <c r="D32" s="24">
        <v>45</v>
      </c>
      <c r="E32" s="24">
        <v>154</v>
      </c>
      <c r="F32" s="48">
        <v>112</v>
      </c>
    </row>
    <row r="33" spans="2:6" ht="15" customHeight="1">
      <c r="B33" s="18"/>
      <c r="C33" s="115"/>
      <c r="D33" s="115"/>
      <c r="E33" s="123"/>
      <c r="F33" s="47"/>
    </row>
    <row r="34" spans="2:6" ht="15" customHeight="1">
      <c r="B34" s="18" t="s">
        <v>58</v>
      </c>
      <c r="C34" s="24">
        <f>C30-C32</f>
        <v>-878</v>
      </c>
      <c r="D34" s="24">
        <f>D30-D32</f>
        <v>-719</v>
      </c>
      <c r="E34" s="24">
        <f>E30-E32</f>
        <v>-10782</v>
      </c>
      <c r="F34" s="19">
        <f>F30-F32</f>
        <v>-2363</v>
      </c>
    </row>
    <row r="35" spans="2:6" ht="15" customHeight="1">
      <c r="B35" s="18"/>
      <c r="C35" s="24"/>
      <c r="D35" s="24"/>
      <c r="E35" s="119"/>
      <c r="F35" s="17"/>
    </row>
    <row r="36" spans="2:6" ht="15" customHeight="1">
      <c r="B36" s="18" t="s">
        <v>6</v>
      </c>
      <c r="C36" s="24">
        <v>0</v>
      </c>
      <c r="D36" s="24">
        <v>0</v>
      </c>
      <c r="E36" s="98">
        <v>0</v>
      </c>
      <c r="F36" s="19">
        <v>0</v>
      </c>
    </row>
    <row r="37" spans="2:6" ht="15" customHeight="1">
      <c r="B37" s="18"/>
      <c r="C37" s="115"/>
      <c r="D37" s="115"/>
      <c r="E37" s="123"/>
      <c r="F37" s="47"/>
    </row>
    <row r="38" spans="2:6" ht="15" customHeight="1" thickBot="1">
      <c r="B38" s="18" t="s">
        <v>59</v>
      </c>
      <c r="C38" s="124">
        <f>C34-C36</f>
        <v>-878</v>
      </c>
      <c r="D38" s="124">
        <f>D34-D36</f>
        <v>-719</v>
      </c>
      <c r="E38" s="125">
        <f>E34-E36</f>
        <v>-10782</v>
      </c>
      <c r="F38" s="49">
        <f>F34-F36</f>
        <v>-2363</v>
      </c>
    </row>
    <row r="39" spans="2:6" ht="15" customHeight="1" thickTop="1">
      <c r="B39" s="50"/>
      <c r="C39" s="126"/>
      <c r="D39" s="126"/>
      <c r="E39" s="126"/>
      <c r="F39" s="51"/>
    </row>
    <row r="40" spans="2:6" ht="15" customHeight="1">
      <c r="B40" s="52" t="s">
        <v>14</v>
      </c>
      <c r="C40" s="127">
        <f>C38/151500*100</f>
        <v>-0.5795379537953795</v>
      </c>
      <c r="D40" s="127">
        <f>D38/117500*100</f>
        <v>-0.6119148936170213</v>
      </c>
      <c r="E40" s="127">
        <f>E38/151500*100</f>
        <v>-7.116831683168316</v>
      </c>
      <c r="F40" s="127">
        <f>F38/117500*100</f>
        <v>-2.011063829787234</v>
      </c>
    </row>
    <row r="41" spans="2:6" ht="15" customHeight="1">
      <c r="B41" s="53" t="s">
        <v>122</v>
      </c>
      <c r="C41" s="98">
        <v>0</v>
      </c>
      <c r="D41" s="98">
        <v>0</v>
      </c>
      <c r="E41" s="98">
        <v>0</v>
      </c>
      <c r="F41" s="48">
        <v>0</v>
      </c>
    </row>
    <row r="42" spans="2:6" ht="15" customHeight="1">
      <c r="B42" s="54"/>
      <c r="C42" s="55"/>
      <c r="D42" s="55"/>
      <c r="E42" s="55"/>
      <c r="F42" s="55"/>
    </row>
    <row r="43" spans="2:6" ht="15">
      <c r="B43" s="7"/>
      <c r="C43" s="54"/>
      <c r="D43" s="54"/>
      <c r="E43" s="54"/>
      <c r="F43" s="7"/>
    </row>
    <row r="44" spans="2:6" ht="15">
      <c r="B44" s="7"/>
      <c r="C44" s="7"/>
      <c r="D44" s="7"/>
      <c r="E44" s="7"/>
      <c r="F44" s="7"/>
    </row>
    <row r="45" spans="2:6" ht="15">
      <c r="B45" s="52" t="s">
        <v>67</v>
      </c>
      <c r="C45" s="7"/>
      <c r="D45" s="7"/>
      <c r="E45" s="7"/>
      <c r="F45" s="7"/>
    </row>
    <row r="46" spans="2:6" ht="15">
      <c r="B46" s="7" t="s">
        <v>91</v>
      </c>
      <c r="C46" s="7"/>
      <c r="D46" s="7"/>
      <c r="E46" s="7"/>
      <c r="F46" s="7"/>
    </row>
    <row r="47" spans="2:6" ht="15">
      <c r="B47" s="7"/>
      <c r="C47" s="7"/>
      <c r="D47" s="7"/>
      <c r="E47" s="7"/>
      <c r="F47" s="7"/>
    </row>
    <row r="48" spans="2:6" ht="15">
      <c r="B48" s="7"/>
      <c r="C48" s="7"/>
      <c r="D48" s="7"/>
      <c r="E48" s="7"/>
      <c r="F48" s="7"/>
    </row>
    <row r="49" spans="2:6" ht="15">
      <c r="B49" s="7"/>
      <c r="C49" s="7"/>
      <c r="D49" s="7"/>
      <c r="E49" s="7"/>
      <c r="F49" s="7"/>
    </row>
    <row r="50" spans="2:6" ht="15">
      <c r="B50" s="7"/>
      <c r="C50" s="7"/>
      <c r="D50" s="7"/>
      <c r="E50" s="7"/>
      <c r="F50" s="7"/>
    </row>
    <row r="51" spans="2:6" ht="15">
      <c r="B51" s="7"/>
      <c r="C51" s="7"/>
      <c r="D51" s="7"/>
      <c r="E51" s="7"/>
      <c r="F51" s="7"/>
    </row>
    <row r="52" spans="2:6" ht="15">
      <c r="B52" s="7"/>
      <c r="C52" s="7"/>
      <c r="D52" s="7"/>
      <c r="E52" s="7"/>
      <c r="F52" s="7"/>
    </row>
    <row r="53" spans="2:6" ht="15">
      <c r="B53" s="7"/>
      <c r="C53" s="7"/>
      <c r="D53" s="7"/>
      <c r="E53" s="7"/>
      <c r="F53" s="7"/>
    </row>
    <row r="54" spans="2:6" ht="15">
      <c r="B54" s="7"/>
      <c r="C54" s="7"/>
      <c r="D54" s="7"/>
      <c r="E54" s="7"/>
      <c r="F54" s="7"/>
    </row>
  </sheetData>
  <mergeCells count="5">
    <mergeCell ref="B2:C2"/>
    <mergeCell ref="B5:C5"/>
    <mergeCell ref="C7:D7"/>
    <mergeCell ref="E7:F7"/>
    <mergeCell ref="F2:F3"/>
  </mergeCells>
  <printOptions/>
  <pageMargins left="0.5" right="0.5" top="1" bottom="1" header="0.5" footer="0.5"/>
  <pageSetup fitToHeight="1" fitToWidth="1" horizontalDpi="600" verticalDpi="600" orientation="portrait" scale="7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75" zoomScaleNormal="75" zoomScaleSheetLayoutView="75" workbookViewId="0" topLeftCell="A40">
      <selection activeCell="C63" sqref="C63"/>
    </sheetView>
  </sheetViews>
  <sheetFormatPr defaultColWidth="9.140625" defaultRowHeight="12.75"/>
  <cols>
    <col min="1" max="1" width="4.00390625" style="7" customWidth="1"/>
    <col min="2" max="2" width="57.7109375" style="7" customWidth="1"/>
    <col min="3" max="3" width="23.57421875" style="7" customWidth="1"/>
    <col min="4" max="4" width="22.140625" style="29" customWidth="1"/>
    <col min="5" max="5" width="9.140625" style="1" customWidth="1"/>
    <col min="6" max="6" width="11.00390625" style="1" bestFit="1" customWidth="1"/>
    <col min="7" max="16384" width="9.140625" style="1" customWidth="1"/>
  </cols>
  <sheetData>
    <row r="1" ht="15" customHeight="1">
      <c r="D1" s="137"/>
    </row>
    <row r="2" spans="1:5" ht="14.25" customHeight="1">
      <c r="A2" s="8"/>
      <c r="B2" s="9" t="s">
        <v>54</v>
      </c>
      <c r="C2" s="9"/>
      <c r="D2" s="137"/>
      <c r="E2" s="4"/>
    </row>
    <row r="3" spans="1:5" ht="14.25" customHeight="1">
      <c r="A3" s="8"/>
      <c r="B3" s="10" t="s">
        <v>47</v>
      </c>
      <c r="C3" s="9"/>
      <c r="D3" s="33"/>
      <c r="E3" s="4"/>
    </row>
    <row r="4" spans="1:5" ht="14.25" customHeight="1">
      <c r="A4" s="8"/>
      <c r="B4" s="71" t="s">
        <v>28</v>
      </c>
      <c r="C4" s="71"/>
      <c r="D4" s="33"/>
      <c r="E4" s="4"/>
    </row>
    <row r="5" spans="1:5" ht="14.25" customHeight="1">
      <c r="A5" s="8"/>
      <c r="B5" s="8" t="s">
        <v>27</v>
      </c>
      <c r="C5" s="8"/>
      <c r="D5" s="33"/>
      <c r="E5" s="4"/>
    </row>
    <row r="6" spans="2:4" ht="15.75">
      <c r="B6" s="57"/>
      <c r="C6" s="21"/>
      <c r="D6" s="72"/>
    </row>
    <row r="7" spans="2:4" ht="14.25" customHeight="1">
      <c r="B7" s="43"/>
      <c r="C7" s="11" t="s">
        <v>29</v>
      </c>
      <c r="D7" s="73" t="s">
        <v>30</v>
      </c>
    </row>
    <row r="8" spans="2:4" ht="14.25" customHeight="1">
      <c r="B8" s="43"/>
      <c r="C8" s="13" t="s">
        <v>9</v>
      </c>
      <c r="D8" s="74" t="s">
        <v>63</v>
      </c>
    </row>
    <row r="9" spans="2:4" ht="14.25" customHeight="1">
      <c r="B9" s="27"/>
      <c r="C9" s="14">
        <v>39355</v>
      </c>
      <c r="D9" s="114" t="s">
        <v>110</v>
      </c>
    </row>
    <row r="10" spans="2:4" ht="14.25" customHeight="1">
      <c r="B10" s="27"/>
      <c r="C10" s="75" t="s">
        <v>12</v>
      </c>
      <c r="D10" s="76" t="s">
        <v>12</v>
      </c>
    </row>
    <row r="11" spans="2:4" ht="14.25" customHeight="1">
      <c r="B11" s="27" t="s">
        <v>76</v>
      </c>
      <c r="C11" s="77"/>
      <c r="D11" s="78"/>
    </row>
    <row r="12" spans="3:4" ht="15">
      <c r="C12" s="79"/>
      <c r="D12" s="36"/>
    </row>
    <row r="13" spans="2:4" ht="15.75">
      <c r="B13" s="42" t="s">
        <v>21</v>
      </c>
      <c r="C13" s="80"/>
      <c r="D13" s="81"/>
    </row>
    <row r="14" spans="2:4" ht="15.75">
      <c r="B14" s="42"/>
      <c r="C14" s="80"/>
      <c r="D14" s="81"/>
    </row>
    <row r="15" spans="2:6" ht="15">
      <c r="B15" s="18" t="s">
        <v>15</v>
      </c>
      <c r="C15" s="82">
        <v>792</v>
      </c>
      <c r="D15" s="82">
        <v>1205</v>
      </c>
      <c r="E15" s="5"/>
      <c r="F15" s="5"/>
    </row>
    <row r="16" spans="2:6" ht="15">
      <c r="B16" s="18" t="s">
        <v>78</v>
      </c>
      <c r="C16" s="83">
        <v>3261</v>
      </c>
      <c r="D16" s="82">
        <v>3311</v>
      </c>
      <c r="E16" s="5"/>
      <c r="F16" s="5"/>
    </row>
    <row r="17" spans="2:6" ht="15">
      <c r="B17" s="18" t="s">
        <v>16</v>
      </c>
      <c r="C17" s="83">
        <v>2438</v>
      </c>
      <c r="D17" s="82">
        <v>2719</v>
      </c>
      <c r="F17" s="5"/>
    </row>
    <row r="18" spans="2:6" ht="15">
      <c r="B18" s="18" t="s">
        <v>17</v>
      </c>
      <c r="C18" s="83">
        <v>3131</v>
      </c>
      <c r="D18" s="82">
        <v>2437</v>
      </c>
      <c r="F18" s="5"/>
    </row>
    <row r="19" spans="2:4" ht="15">
      <c r="B19" s="18"/>
      <c r="C19" s="84">
        <f>SUM(C15:C18)</f>
        <v>9622</v>
      </c>
      <c r="D19" s="85">
        <f>SUM(D15:D18)</f>
        <v>9672</v>
      </c>
    </row>
    <row r="20" spans="2:4" ht="15">
      <c r="B20" s="18"/>
      <c r="C20" s="80"/>
      <c r="D20" s="45"/>
    </row>
    <row r="21" spans="2:4" ht="15.75">
      <c r="B21" s="16" t="s">
        <v>22</v>
      </c>
      <c r="C21" s="80"/>
      <c r="D21" s="45"/>
    </row>
    <row r="22" spans="2:4" ht="15.75">
      <c r="B22" s="16"/>
      <c r="C22" s="80"/>
      <c r="D22" s="45"/>
    </row>
    <row r="23" spans="2:6" ht="15">
      <c r="B23" s="18" t="s">
        <v>18</v>
      </c>
      <c r="C23" s="83">
        <v>2214</v>
      </c>
      <c r="D23" s="82">
        <v>6882</v>
      </c>
      <c r="F23" s="5"/>
    </row>
    <row r="24" spans="2:6" ht="15">
      <c r="B24" s="18" t="s">
        <v>79</v>
      </c>
      <c r="C24" s="83">
        <f>7507+529</f>
        <v>8036</v>
      </c>
      <c r="D24" s="82">
        <v>23983</v>
      </c>
      <c r="F24" s="5"/>
    </row>
    <row r="25" spans="2:6" ht="15">
      <c r="B25" s="21" t="s">
        <v>60</v>
      </c>
      <c r="C25" s="83">
        <v>790</v>
      </c>
      <c r="D25" s="82">
        <v>659</v>
      </c>
      <c r="F25" s="5"/>
    </row>
    <row r="26" spans="2:6" ht="15">
      <c r="B26" s="21" t="s">
        <v>99</v>
      </c>
      <c r="C26" s="86">
        <v>0</v>
      </c>
      <c r="D26" s="86">
        <v>0</v>
      </c>
      <c r="F26" s="5"/>
    </row>
    <row r="27" spans="2:6" ht="15">
      <c r="B27" s="18" t="s">
        <v>19</v>
      </c>
      <c r="C27" s="83">
        <v>1858</v>
      </c>
      <c r="D27" s="82">
        <v>4397</v>
      </c>
      <c r="F27" s="5"/>
    </row>
    <row r="28" spans="2:6" ht="15">
      <c r="B28" s="18"/>
      <c r="C28" s="84">
        <f>SUM(C23:C27)</f>
        <v>12898</v>
      </c>
      <c r="D28" s="85">
        <f>SUM(D23:D27)</f>
        <v>35921</v>
      </c>
      <c r="F28" s="5"/>
    </row>
    <row r="29" spans="2:6" ht="15">
      <c r="B29" s="18"/>
      <c r="C29" s="87"/>
      <c r="D29" s="87"/>
      <c r="F29" s="5"/>
    </row>
    <row r="30" spans="2:6" ht="15">
      <c r="B30" s="18"/>
      <c r="C30" s="17"/>
      <c r="D30" s="17"/>
      <c r="F30" s="5"/>
    </row>
    <row r="31" spans="2:6" ht="16.5" thickBot="1">
      <c r="B31" s="27" t="s">
        <v>77</v>
      </c>
      <c r="C31" s="88">
        <f>C19+C28</f>
        <v>22520</v>
      </c>
      <c r="D31" s="88">
        <f>D19+D28</f>
        <v>45593</v>
      </c>
      <c r="F31" s="5"/>
    </row>
    <row r="32" spans="2:6" ht="15.75" thickTop="1">
      <c r="B32" s="18"/>
      <c r="C32" s="17"/>
      <c r="D32" s="17"/>
      <c r="F32" s="5"/>
    </row>
    <row r="33" spans="2:6" ht="15">
      <c r="B33" s="18"/>
      <c r="C33" s="17"/>
      <c r="D33" s="17"/>
      <c r="F33" s="5"/>
    </row>
    <row r="34" spans="2:6" ht="15.75">
      <c r="B34" s="27" t="s">
        <v>80</v>
      </c>
      <c r="C34" s="17"/>
      <c r="D34" s="17"/>
      <c r="F34" s="5"/>
    </row>
    <row r="35" spans="2:6" ht="15">
      <c r="B35" s="18"/>
      <c r="C35" s="17"/>
      <c r="D35" s="17"/>
      <c r="F35" s="5"/>
    </row>
    <row r="36" spans="2:6" ht="15">
      <c r="B36" s="18"/>
      <c r="C36" s="89"/>
      <c r="D36" s="17"/>
      <c r="F36" s="5"/>
    </row>
    <row r="37" spans="2:6" ht="31.5">
      <c r="B37" s="27" t="s">
        <v>81</v>
      </c>
      <c r="C37" s="89"/>
      <c r="D37" s="17"/>
      <c r="F37" s="5"/>
    </row>
    <row r="38" spans="2:4" ht="15">
      <c r="B38" s="18" t="s">
        <v>52</v>
      </c>
      <c r="C38" s="90">
        <v>15150</v>
      </c>
      <c r="D38" s="48">
        <v>15150</v>
      </c>
    </row>
    <row r="39" spans="2:4" ht="15">
      <c r="B39" s="18" t="s">
        <v>51</v>
      </c>
      <c r="C39" s="90">
        <v>6150</v>
      </c>
      <c r="D39" s="48">
        <v>6150</v>
      </c>
    </row>
    <row r="40" spans="2:4" ht="15">
      <c r="B40" s="18" t="s">
        <v>53</v>
      </c>
      <c r="C40" s="90"/>
      <c r="D40" s="48">
        <v>5994</v>
      </c>
    </row>
    <row r="41" spans="2:4" ht="15">
      <c r="B41" s="18" t="s">
        <v>118</v>
      </c>
      <c r="C41" s="91">
        <v>-4788</v>
      </c>
      <c r="D41" s="92"/>
    </row>
    <row r="42" spans="2:4" ht="15">
      <c r="B42" s="18"/>
      <c r="C42" s="84">
        <f>SUM(C38:C41)</f>
        <v>16512</v>
      </c>
      <c r="D42" s="85">
        <f>SUM(D38:D41)</f>
        <v>27294</v>
      </c>
    </row>
    <row r="43" spans="2:6" ht="15">
      <c r="B43" s="18"/>
      <c r="C43" s="17"/>
      <c r="D43" s="17"/>
      <c r="F43" s="5"/>
    </row>
    <row r="44" spans="2:4" ht="15.75">
      <c r="B44" s="16" t="s">
        <v>83</v>
      </c>
      <c r="C44" s="80"/>
      <c r="D44" s="45"/>
    </row>
    <row r="45" spans="2:4" ht="15.75">
      <c r="B45" s="16"/>
      <c r="C45" s="80"/>
      <c r="D45" s="45"/>
    </row>
    <row r="46" spans="2:4" ht="15">
      <c r="B46" s="18" t="s">
        <v>20</v>
      </c>
      <c r="C46" s="83">
        <v>296</v>
      </c>
      <c r="D46" s="82">
        <v>377</v>
      </c>
    </row>
    <row r="47" spans="2:6" ht="15">
      <c r="B47" s="18" t="s">
        <v>61</v>
      </c>
      <c r="C47" s="93">
        <v>2440</v>
      </c>
      <c r="D47" s="94">
        <v>2440</v>
      </c>
      <c r="E47" s="5"/>
      <c r="F47" s="5"/>
    </row>
    <row r="48" spans="2:4" ht="15">
      <c r="B48" s="18"/>
      <c r="C48" s="84">
        <f>SUM(C46:C47)</f>
        <v>2736</v>
      </c>
      <c r="D48" s="85">
        <f>SUM(D46:D47)</f>
        <v>2817</v>
      </c>
    </row>
    <row r="49" spans="2:4" ht="15">
      <c r="B49" s="18"/>
      <c r="C49" s="83"/>
      <c r="D49" s="82"/>
    </row>
    <row r="50" spans="2:4" ht="15.75">
      <c r="B50" s="16" t="s">
        <v>23</v>
      </c>
      <c r="C50" s="17"/>
      <c r="D50" s="17"/>
    </row>
    <row r="51" spans="2:9" ht="15.75">
      <c r="B51" s="16"/>
      <c r="C51" s="89"/>
      <c r="D51" s="17"/>
      <c r="G51" s="4"/>
      <c r="H51" s="4"/>
      <c r="I51" s="4"/>
    </row>
    <row r="52" spans="2:9" ht="15">
      <c r="B52" s="18" t="s">
        <v>24</v>
      </c>
      <c r="C52" s="95">
        <f>347+492+13</f>
        <v>852</v>
      </c>
      <c r="D52" s="96">
        <v>13636</v>
      </c>
      <c r="F52" s="18"/>
      <c r="G52" s="4"/>
      <c r="H52" s="4"/>
      <c r="I52" s="109"/>
    </row>
    <row r="53" spans="2:9" ht="15">
      <c r="B53" s="18" t="s">
        <v>64</v>
      </c>
      <c r="C53" s="90">
        <v>1244</v>
      </c>
      <c r="D53" s="48">
        <v>1279</v>
      </c>
      <c r="F53" s="18"/>
      <c r="G53" s="4"/>
      <c r="H53" s="4"/>
      <c r="I53" s="110"/>
    </row>
    <row r="54" spans="2:9" ht="15">
      <c r="B54" s="18" t="s">
        <v>96</v>
      </c>
      <c r="C54" s="97">
        <v>1080</v>
      </c>
      <c r="D54" s="98">
        <v>0</v>
      </c>
      <c r="F54" s="18"/>
      <c r="G54" s="4"/>
      <c r="H54" s="4"/>
      <c r="I54" s="111"/>
    </row>
    <row r="55" spans="2:9" ht="15">
      <c r="B55" s="18" t="s">
        <v>97</v>
      </c>
      <c r="C55" s="97">
        <v>78</v>
      </c>
      <c r="D55" s="98">
        <v>471</v>
      </c>
      <c r="F55" s="18"/>
      <c r="G55" s="108"/>
      <c r="H55" s="108"/>
      <c r="I55" s="112"/>
    </row>
    <row r="56" spans="2:9" ht="15">
      <c r="B56" s="18" t="s">
        <v>20</v>
      </c>
      <c r="C56" s="90">
        <v>18</v>
      </c>
      <c r="D56" s="48">
        <v>96</v>
      </c>
      <c r="F56" s="107"/>
      <c r="G56" s="4"/>
      <c r="H56" s="4"/>
      <c r="I56" s="113"/>
    </row>
    <row r="57" spans="2:9" ht="15">
      <c r="B57" s="18"/>
      <c r="C57" s="84">
        <f>SUM(C52:C56)</f>
        <v>3272</v>
      </c>
      <c r="D57" s="85">
        <f>SUM(D52:D56)</f>
        <v>15482</v>
      </c>
      <c r="F57" s="107"/>
      <c r="G57" s="4"/>
      <c r="H57" s="4"/>
      <c r="I57" s="110"/>
    </row>
    <row r="58" spans="2:9" ht="15">
      <c r="B58" s="18"/>
      <c r="C58" s="80"/>
      <c r="D58" s="45"/>
      <c r="G58" s="4"/>
      <c r="H58" s="4"/>
      <c r="I58" s="4"/>
    </row>
    <row r="59" spans="2:5" ht="16.5" thickBot="1">
      <c r="B59" s="27" t="s">
        <v>82</v>
      </c>
      <c r="C59" s="99">
        <f>C42+C48+C57</f>
        <v>22520</v>
      </c>
      <c r="D59" s="100">
        <f>D42+D48+D57</f>
        <v>45593</v>
      </c>
      <c r="E59" s="5"/>
    </row>
    <row r="60" spans="2:4" ht="15.75" thickTop="1">
      <c r="B60" s="18"/>
      <c r="C60" s="101"/>
      <c r="D60" s="101"/>
    </row>
    <row r="61" spans="2:4" ht="15">
      <c r="B61" s="18"/>
      <c r="C61" s="17"/>
      <c r="D61" s="17"/>
    </row>
    <row r="62" spans="3:4" ht="15.75">
      <c r="C62" s="102"/>
      <c r="D62" s="103"/>
    </row>
    <row r="63" spans="2:4" ht="15.75">
      <c r="B63" s="42" t="s">
        <v>25</v>
      </c>
      <c r="C63" s="104">
        <f>C42/151500</f>
        <v>0.10899009900990099</v>
      </c>
      <c r="D63" s="105">
        <f>D42/126000</f>
        <v>0.21661904761904763</v>
      </c>
    </row>
    <row r="66" ht="15">
      <c r="B66" s="7" t="s">
        <v>107</v>
      </c>
    </row>
    <row r="67" ht="15">
      <c r="B67" s="7" t="s">
        <v>108</v>
      </c>
    </row>
  </sheetData>
  <mergeCells count="1">
    <mergeCell ref="D1:D2"/>
  </mergeCells>
  <printOptions/>
  <pageMargins left="0" right="0" top="0" bottom="0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75" zoomScaleNormal="75" zoomScaleSheetLayoutView="75" workbookViewId="0" topLeftCell="A1">
      <selection activeCell="O6" sqref="O6"/>
    </sheetView>
  </sheetViews>
  <sheetFormatPr defaultColWidth="9.140625" defaultRowHeight="12.75"/>
  <cols>
    <col min="1" max="1" width="5.7109375" style="7" customWidth="1"/>
    <col min="2" max="2" width="26.57421875" style="7" customWidth="1"/>
    <col min="3" max="3" width="7.140625" style="7" customWidth="1"/>
    <col min="4" max="4" width="11.28125" style="7" customWidth="1"/>
    <col min="5" max="5" width="2.7109375" style="7" customWidth="1"/>
    <col min="6" max="6" width="10.7109375" style="7" customWidth="1"/>
    <col min="7" max="7" width="2.8515625" style="7" customWidth="1"/>
    <col min="8" max="8" width="14.140625" style="7" customWidth="1"/>
    <col min="9" max="9" width="3.00390625" style="7" customWidth="1"/>
    <col min="10" max="10" width="13.421875" style="7" customWidth="1"/>
    <col min="11" max="11" width="2.57421875" style="7" customWidth="1"/>
    <col min="12" max="12" width="13.00390625" style="7" customWidth="1"/>
    <col min="13" max="13" width="3.421875" style="7" customWidth="1"/>
    <col min="14" max="14" width="12.421875" style="7" customWidth="1"/>
    <col min="15" max="16384" width="9.140625" style="7" customWidth="1"/>
  </cols>
  <sheetData>
    <row r="1" spans="1:14" ht="15.75">
      <c r="A1" s="8"/>
      <c r="B1" s="56"/>
      <c r="C1" s="8"/>
      <c r="D1" s="8"/>
      <c r="E1" s="8"/>
      <c r="F1" s="8"/>
      <c r="G1" s="8"/>
      <c r="H1" s="8"/>
      <c r="I1" s="8"/>
      <c r="J1" s="8"/>
      <c r="N1" s="137"/>
    </row>
    <row r="2" spans="1:14" ht="14.25" customHeight="1">
      <c r="A2" s="8"/>
      <c r="B2" s="133" t="s">
        <v>54</v>
      </c>
      <c r="C2" s="133"/>
      <c r="D2" s="133"/>
      <c r="E2" s="133"/>
      <c r="F2" s="133"/>
      <c r="G2" s="8"/>
      <c r="H2" s="8"/>
      <c r="I2" s="8"/>
      <c r="J2" s="8"/>
      <c r="N2" s="137"/>
    </row>
    <row r="3" spans="1:10" ht="14.25" customHeight="1">
      <c r="A3" s="8"/>
      <c r="B3" s="10" t="s">
        <v>47</v>
      </c>
      <c r="C3" s="9"/>
      <c r="D3" s="9"/>
      <c r="E3" s="9"/>
      <c r="F3" s="9"/>
      <c r="G3" s="8"/>
      <c r="H3" s="8"/>
      <c r="I3" s="8"/>
      <c r="J3" s="8"/>
    </row>
    <row r="4" spans="1:10" ht="14.25" customHeight="1">
      <c r="A4" s="8"/>
      <c r="B4" s="9" t="s">
        <v>121</v>
      </c>
      <c r="C4" s="9"/>
      <c r="D4" s="9"/>
      <c r="E4" s="9"/>
      <c r="F4" s="9"/>
      <c r="G4" s="8"/>
      <c r="H4" s="8"/>
      <c r="I4" s="8"/>
      <c r="J4" s="8"/>
    </row>
    <row r="5" spans="1:10" ht="14.25" customHeight="1">
      <c r="A5" s="8"/>
      <c r="B5" s="8" t="s">
        <v>27</v>
      </c>
      <c r="C5" s="9"/>
      <c r="D5" s="9"/>
      <c r="E5" s="9"/>
      <c r="F5" s="9"/>
      <c r="G5" s="8"/>
      <c r="H5" s="8"/>
      <c r="I5" s="8"/>
      <c r="J5" s="8"/>
    </row>
    <row r="6" ht="15.75">
      <c r="B6" s="57"/>
    </row>
    <row r="7" ht="15.75">
      <c r="B7" s="42"/>
    </row>
    <row r="8" ht="14.25" customHeight="1"/>
    <row r="9" spans="2:14" ht="15">
      <c r="B9" s="141"/>
      <c r="C9" s="140" t="s">
        <v>31</v>
      </c>
      <c r="D9" s="58" t="s">
        <v>32</v>
      </c>
      <c r="E9" s="140"/>
      <c r="F9" s="58" t="s">
        <v>32</v>
      </c>
      <c r="G9" s="140"/>
      <c r="H9" s="58" t="s">
        <v>35</v>
      </c>
      <c r="I9" s="140"/>
      <c r="J9" s="58" t="s">
        <v>37</v>
      </c>
      <c r="K9" s="140"/>
      <c r="L9" s="58" t="s">
        <v>106</v>
      </c>
      <c r="M9" s="140"/>
      <c r="N9" s="58"/>
    </row>
    <row r="10" spans="2:14" ht="14.25" customHeight="1">
      <c r="B10" s="141"/>
      <c r="C10" s="140"/>
      <c r="D10" s="59" t="s">
        <v>33</v>
      </c>
      <c r="E10" s="140"/>
      <c r="F10" s="59" t="s">
        <v>34</v>
      </c>
      <c r="G10" s="140"/>
      <c r="H10" s="59" t="s">
        <v>36</v>
      </c>
      <c r="I10" s="140"/>
      <c r="J10" s="59" t="s">
        <v>36</v>
      </c>
      <c r="K10" s="140"/>
      <c r="L10" s="59" t="s">
        <v>38</v>
      </c>
      <c r="M10" s="140"/>
      <c r="N10" s="59" t="s">
        <v>39</v>
      </c>
    </row>
    <row r="11" spans="2:14" ht="15">
      <c r="B11" s="18"/>
      <c r="C11" s="58"/>
      <c r="D11" s="58" t="s">
        <v>48</v>
      </c>
      <c r="E11" s="18"/>
      <c r="F11" s="58" t="s">
        <v>48</v>
      </c>
      <c r="G11" s="18"/>
      <c r="H11" s="58" t="s">
        <v>48</v>
      </c>
      <c r="I11" s="18"/>
      <c r="J11" s="58" t="s">
        <v>48</v>
      </c>
      <c r="K11" s="18"/>
      <c r="L11" s="58" t="s">
        <v>48</v>
      </c>
      <c r="M11" s="18"/>
      <c r="N11" s="58" t="s">
        <v>48</v>
      </c>
    </row>
    <row r="12" spans="2:14" ht="14.25" customHeight="1">
      <c r="B12" s="1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2:16" ht="14.25" customHeight="1">
      <c r="B13" s="18"/>
      <c r="C13" s="58"/>
      <c r="D13" s="60"/>
      <c r="E13" s="58"/>
      <c r="F13" s="58"/>
      <c r="G13" s="58"/>
      <c r="H13" s="58"/>
      <c r="I13" s="58"/>
      <c r="J13" s="58"/>
      <c r="K13" s="58"/>
      <c r="L13" s="60"/>
      <c r="M13" s="60"/>
      <c r="N13" s="60"/>
      <c r="P13" s="61"/>
    </row>
    <row r="14" spans="2:14" ht="14.25" customHeight="1">
      <c r="B14" s="18"/>
      <c r="C14" s="58"/>
      <c r="D14" s="60"/>
      <c r="E14" s="58"/>
      <c r="F14" s="60"/>
      <c r="G14" s="60"/>
      <c r="H14" s="60"/>
      <c r="I14" s="60"/>
      <c r="J14" s="60"/>
      <c r="K14" s="58"/>
      <c r="L14" s="62"/>
      <c r="M14" s="60"/>
      <c r="N14" s="60"/>
    </row>
    <row r="15" spans="2:14" ht="14.25" customHeight="1">
      <c r="B15" s="18" t="s">
        <v>95</v>
      </c>
      <c r="C15" s="58"/>
      <c r="D15" s="63">
        <f>'B.S'!D38</f>
        <v>15150</v>
      </c>
      <c r="E15" s="58"/>
      <c r="F15" s="64">
        <f>'B.S'!D39</f>
        <v>6150</v>
      </c>
      <c r="G15" s="60"/>
      <c r="H15" s="65" t="s">
        <v>2</v>
      </c>
      <c r="I15" s="60"/>
      <c r="J15" s="65" t="s">
        <v>2</v>
      </c>
      <c r="K15" s="58"/>
      <c r="L15" s="66">
        <f>'B.S'!D40</f>
        <v>5994</v>
      </c>
      <c r="M15" s="60"/>
      <c r="N15" s="66">
        <f>SUM(D15:M15)</f>
        <v>27294</v>
      </c>
    </row>
    <row r="16" spans="2:14" ht="14.25" customHeight="1">
      <c r="B16" s="18"/>
      <c r="C16" s="58"/>
      <c r="D16" s="60"/>
      <c r="E16" s="58"/>
      <c r="F16" s="60"/>
      <c r="G16" s="60"/>
      <c r="H16" s="60"/>
      <c r="I16" s="60"/>
      <c r="J16" s="60"/>
      <c r="K16" s="58"/>
      <c r="L16" s="60"/>
      <c r="M16" s="60"/>
      <c r="N16" s="60"/>
    </row>
    <row r="17" spans="2:14" ht="28.5" customHeight="1">
      <c r="B17" s="132" t="s">
        <v>119</v>
      </c>
      <c r="C17" s="58"/>
      <c r="D17" s="60" t="s">
        <v>2</v>
      </c>
      <c r="E17" s="58"/>
      <c r="F17" s="60" t="s">
        <v>2</v>
      </c>
      <c r="G17" s="60"/>
      <c r="H17" s="60" t="s">
        <v>2</v>
      </c>
      <c r="I17" s="60"/>
      <c r="J17" s="60" t="s">
        <v>2</v>
      </c>
      <c r="K17" s="58"/>
      <c r="L17" s="66">
        <f>'Inc Stat'!E38</f>
        <v>-10782</v>
      </c>
      <c r="M17" s="60"/>
      <c r="N17" s="66">
        <f>SUM(D17:M17)</f>
        <v>-10782</v>
      </c>
    </row>
    <row r="18" spans="2:14" ht="14.25" customHeight="1">
      <c r="B18" s="18"/>
      <c r="C18" s="58"/>
      <c r="D18" s="67"/>
      <c r="E18" s="58"/>
      <c r="F18" s="67"/>
      <c r="G18" s="60"/>
      <c r="H18" s="67"/>
      <c r="I18" s="60"/>
      <c r="J18" s="67"/>
      <c r="K18" s="58"/>
      <c r="L18" s="106"/>
      <c r="M18" s="60"/>
      <c r="N18" s="66">
        <f>SUM(D18:M18)</f>
        <v>0</v>
      </c>
    </row>
    <row r="19" spans="2:14" ht="17.25" customHeight="1">
      <c r="B19" s="143" t="s">
        <v>120</v>
      </c>
      <c r="C19" s="140"/>
      <c r="D19" s="68"/>
      <c r="E19" s="140"/>
      <c r="F19" s="68"/>
      <c r="G19" s="142"/>
      <c r="H19" s="68"/>
      <c r="I19" s="142"/>
      <c r="J19" s="68"/>
      <c r="K19" s="140"/>
      <c r="L19" s="68"/>
      <c r="M19" s="142"/>
      <c r="N19" s="68"/>
    </row>
    <row r="20" spans="2:14" ht="18" customHeight="1" thickBot="1">
      <c r="B20" s="143"/>
      <c r="C20" s="140"/>
      <c r="D20" s="69">
        <f>SUM(D15:D19)</f>
        <v>15150</v>
      </c>
      <c r="E20" s="140"/>
      <c r="F20" s="69">
        <f>SUM(F15:F19)</f>
        <v>6150</v>
      </c>
      <c r="G20" s="142"/>
      <c r="H20" s="70">
        <f>SUM(H15:H19)</f>
        <v>0</v>
      </c>
      <c r="I20" s="142"/>
      <c r="J20" s="70">
        <f>SUM(J15:J19)</f>
        <v>0</v>
      </c>
      <c r="K20" s="140"/>
      <c r="L20" s="131">
        <f>SUM(L15:L19)</f>
        <v>-4788</v>
      </c>
      <c r="M20" s="142"/>
      <c r="N20" s="69">
        <f>SUM(N15:N19)</f>
        <v>16512</v>
      </c>
    </row>
    <row r="21" ht="15.75" thickTop="1">
      <c r="B21" s="50"/>
    </row>
    <row r="22" ht="15">
      <c r="B22" s="7" t="s">
        <v>68</v>
      </c>
    </row>
    <row r="23" ht="15">
      <c r="B23" s="7" t="s">
        <v>92</v>
      </c>
    </row>
    <row r="24" spans="2:6" ht="15">
      <c r="B24" s="50"/>
      <c r="D24" s="29"/>
      <c r="F24" s="29"/>
    </row>
    <row r="25" ht="15">
      <c r="B25" s="50"/>
    </row>
    <row r="26" spans="2:12" ht="15.75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</row>
    <row r="27" spans="2:12" ht="15.75">
      <c r="B27" s="139"/>
      <c r="C27" s="138"/>
      <c r="D27" s="138"/>
      <c r="E27" s="138"/>
      <c r="F27" s="138"/>
      <c r="G27" s="138"/>
      <c r="H27" s="138"/>
      <c r="I27" s="138"/>
      <c r="J27" s="138"/>
      <c r="K27" s="138"/>
      <c r="L27" s="138"/>
    </row>
    <row r="28" ht="15">
      <c r="B28" s="50"/>
    </row>
    <row r="29" ht="15">
      <c r="B29" s="50"/>
    </row>
    <row r="30" ht="15">
      <c r="B30" s="50"/>
    </row>
    <row r="31" ht="15">
      <c r="B31" s="50"/>
    </row>
    <row r="32" ht="15">
      <c r="B32" s="50"/>
    </row>
    <row r="33" ht="15">
      <c r="B33" s="50"/>
    </row>
    <row r="34" ht="15">
      <c r="B34" s="50"/>
    </row>
    <row r="35" ht="15">
      <c r="B35" s="50"/>
    </row>
  </sheetData>
  <mergeCells count="18">
    <mergeCell ref="B19:B20"/>
    <mergeCell ref="C19:C20"/>
    <mergeCell ref="E19:E20"/>
    <mergeCell ref="G19:G20"/>
    <mergeCell ref="K9:K10"/>
    <mergeCell ref="I19:I20"/>
    <mergeCell ref="K19:K20"/>
    <mergeCell ref="M19:M20"/>
    <mergeCell ref="N1:N2"/>
    <mergeCell ref="B26:L26"/>
    <mergeCell ref="B27:L27"/>
    <mergeCell ref="M9:M10"/>
    <mergeCell ref="B2:F2"/>
    <mergeCell ref="B9:B10"/>
    <mergeCell ref="C9:C10"/>
    <mergeCell ref="E9:E10"/>
    <mergeCell ref="G9:G10"/>
    <mergeCell ref="I9:I10"/>
  </mergeCells>
  <printOptions/>
  <pageMargins left="0" right="0" top="0.39" bottom="0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="75" zoomScaleNormal="75" zoomScaleSheetLayoutView="75" workbookViewId="0" topLeftCell="B16">
      <selection activeCell="B55" sqref="B55"/>
    </sheetView>
  </sheetViews>
  <sheetFormatPr defaultColWidth="9.140625" defaultRowHeight="12.75"/>
  <cols>
    <col min="1" max="1" width="4.00390625" style="7" customWidth="1"/>
    <col min="2" max="2" width="66.8515625" style="7" customWidth="1"/>
    <col min="3" max="3" width="14.28125" style="7" hidden="1" customWidth="1"/>
    <col min="4" max="4" width="14.57421875" style="7" hidden="1" customWidth="1"/>
    <col min="5" max="5" width="6.8515625" style="7" hidden="1" customWidth="1"/>
    <col min="6" max="6" width="20.28125" style="7" customWidth="1"/>
    <col min="7" max="7" width="19.00390625" style="7" customWidth="1"/>
    <col min="8" max="16384" width="9.140625" style="7" customWidth="1"/>
  </cols>
  <sheetData>
    <row r="1" spans="1:6" ht="15">
      <c r="A1" s="8"/>
      <c r="B1" s="8"/>
      <c r="C1" s="8"/>
      <c r="D1" s="8"/>
      <c r="E1" s="8"/>
      <c r="F1" s="8"/>
    </row>
    <row r="2" spans="1:7" ht="14.25" customHeight="1">
      <c r="A2" s="8"/>
      <c r="B2" s="9" t="s">
        <v>54</v>
      </c>
      <c r="C2" s="9"/>
      <c r="D2" s="9"/>
      <c r="E2" s="9"/>
      <c r="F2" s="9"/>
      <c r="G2" s="137"/>
    </row>
    <row r="3" spans="1:7" ht="14.25" customHeight="1">
      <c r="A3" s="8"/>
      <c r="B3" s="10" t="s">
        <v>47</v>
      </c>
      <c r="C3" s="9"/>
      <c r="D3" s="9"/>
      <c r="E3" s="9"/>
      <c r="F3" s="9"/>
      <c r="G3" s="137"/>
    </row>
    <row r="4" spans="1:6" ht="14.25" customHeight="1">
      <c r="A4" s="8"/>
      <c r="B4" s="9" t="s">
        <v>116</v>
      </c>
      <c r="C4" s="9"/>
      <c r="D4" s="9"/>
      <c r="E4" s="9"/>
      <c r="F4" s="9"/>
    </row>
    <row r="5" spans="1:6" ht="14.25" customHeight="1">
      <c r="A5" s="8"/>
      <c r="B5" s="10"/>
      <c r="C5" s="9"/>
      <c r="D5" s="9"/>
      <c r="E5" s="9"/>
      <c r="F5" s="9"/>
    </row>
    <row r="6" spans="6:7" ht="15">
      <c r="F6" s="11" t="s">
        <v>7</v>
      </c>
      <c r="G6" s="12" t="s">
        <v>30</v>
      </c>
    </row>
    <row r="7" spans="6:7" ht="15">
      <c r="F7" s="13" t="s">
        <v>93</v>
      </c>
      <c r="G7" s="13" t="s">
        <v>93</v>
      </c>
    </row>
    <row r="8" spans="6:7" ht="15">
      <c r="F8" s="13" t="s">
        <v>40</v>
      </c>
      <c r="G8" s="13" t="s">
        <v>40</v>
      </c>
    </row>
    <row r="9" spans="6:7" ht="15">
      <c r="F9" s="14">
        <v>39355</v>
      </c>
      <c r="G9" s="14">
        <v>38990</v>
      </c>
    </row>
    <row r="10" spans="6:7" ht="15">
      <c r="F10" s="15" t="s">
        <v>12</v>
      </c>
      <c r="G10" s="15" t="s">
        <v>12</v>
      </c>
    </row>
    <row r="11" spans="2:7" ht="15.75">
      <c r="B11" s="16" t="s">
        <v>41</v>
      </c>
      <c r="F11" s="17"/>
      <c r="G11" s="17"/>
    </row>
    <row r="12" spans="2:7" ht="15">
      <c r="B12" s="18"/>
      <c r="F12" s="121"/>
      <c r="G12" s="17"/>
    </row>
    <row r="13" spans="2:7" ht="15">
      <c r="B13" s="18" t="s">
        <v>58</v>
      </c>
      <c r="F13" s="24">
        <v>-878</v>
      </c>
      <c r="G13" s="19">
        <v>-719</v>
      </c>
    </row>
    <row r="14" spans="2:7" ht="15">
      <c r="B14" s="18"/>
      <c r="F14" s="24"/>
      <c r="G14" s="19"/>
    </row>
    <row r="15" spans="2:7" ht="15">
      <c r="B15" s="18" t="s">
        <v>42</v>
      </c>
      <c r="F15" s="24"/>
      <c r="G15" s="19"/>
    </row>
    <row r="16" spans="2:7" ht="15">
      <c r="B16" s="18"/>
      <c r="F16" s="24"/>
      <c r="G16" s="19"/>
    </row>
    <row r="17" spans="2:7" ht="15">
      <c r="B17" s="20" t="s">
        <v>109</v>
      </c>
      <c r="F17" s="24">
        <v>0</v>
      </c>
      <c r="G17" s="19">
        <v>-1</v>
      </c>
    </row>
    <row r="18" spans="2:7" ht="15">
      <c r="B18" s="20" t="s">
        <v>55</v>
      </c>
      <c r="F18" s="24">
        <v>45</v>
      </c>
      <c r="G18" s="19">
        <v>45</v>
      </c>
    </row>
    <row r="19" spans="2:7" ht="15">
      <c r="B19" s="20" t="s">
        <v>111</v>
      </c>
      <c r="F19" s="24">
        <v>0</v>
      </c>
      <c r="G19" s="19">
        <v>-3</v>
      </c>
    </row>
    <row r="20" spans="2:7" ht="15">
      <c r="B20" s="20" t="s">
        <v>117</v>
      </c>
      <c r="F20" s="24">
        <v>-22</v>
      </c>
      <c r="G20" s="19"/>
    </row>
    <row r="21" spans="2:7" ht="15">
      <c r="B21" s="21" t="s">
        <v>43</v>
      </c>
      <c r="F21" s="24">
        <v>275</v>
      </c>
      <c r="G21" s="19">
        <v>266</v>
      </c>
    </row>
    <row r="22" spans="2:7" ht="15">
      <c r="B22" s="21" t="s">
        <v>69</v>
      </c>
      <c r="F22" s="128">
        <f>SUM(F13:F21)</f>
        <v>-580</v>
      </c>
      <c r="G22" s="22">
        <f>SUM(G13:G21)</f>
        <v>-412</v>
      </c>
    </row>
    <row r="23" spans="2:7" ht="15">
      <c r="B23" s="23"/>
      <c r="F23" s="24"/>
      <c r="G23" s="19"/>
    </row>
    <row r="24" spans="2:7" ht="15">
      <c r="B24" s="18" t="s">
        <v>98</v>
      </c>
      <c r="F24" s="24">
        <v>167</v>
      </c>
      <c r="G24" s="24">
        <v>-3392</v>
      </c>
    </row>
    <row r="25" spans="2:7" ht="15">
      <c r="B25" s="18" t="s">
        <v>49</v>
      </c>
      <c r="F25" s="24">
        <f>40+56</f>
        <v>96</v>
      </c>
      <c r="G25" s="24">
        <v>-173</v>
      </c>
    </row>
    <row r="26" spans="2:7" ht="15">
      <c r="B26" s="18" t="s">
        <v>84</v>
      </c>
      <c r="F26" s="24">
        <v>0</v>
      </c>
      <c r="G26" s="24">
        <v>64</v>
      </c>
    </row>
    <row r="27" spans="2:7" ht="15">
      <c r="B27" s="18" t="s">
        <v>94</v>
      </c>
      <c r="F27" s="24"/>
      <c r="G27" s="24">
        <v>-257</v>
      </c>
    </row>
    <row r="28" spans="2:7" ht="15">
      <c r="B28" s="18" t="s">
        <v>104</v>
      </c>
      <c r="F28" s="24">
        <f>-45-10</f>
        <v>-55</v>
      </c>
      <c r="G28" s="24">
        <f>1497-36</f>
        <v>1461</v>
      </c>
    </row>
    <row r="29" spans="2:7" ht="15">
      <c r="B29" s="18" t="s">
        <v>112</v>
      </c>
      <c r="F29" s="24"/>
      <c r="G29" s="115"/>
    </row>
    <row r="30" spans="2:7" ht="15">
      <c r="B30" s="21" t="s">
        <v>72</v>
      </c>
      <c r="F30" s="128">
        <f>SUM(F22:F29)</f>
        <v>-372</v>
      </c>
      <c r="G30" s="22">
        <f>SUM(G22:G29)</f>
        <v>-2709</v>
      </c>
    </row>
    <row r="31" spans="2:7" ht="15">
      <c r="B31" s="18"/>
      <c r="F31" s="24"/>
      <c r="G31" s="19"/>
    </row>
    <row r="32" spans="2:7" ht="15">
      <c r="B32" s="18" t="s">
        <v>65</v>
      </c>
      <c r="F32" s="24">
        <f>-F18</f>
        <v>-45</v>
      </c>
      <c r="G32" s="19">
        <f>-G18</f>
        <v>-45</v>
      </c>
    </row>
    <row r="33" spans="2:7" ht="15">
      <c r="B33" s="18" t="s">
        <v>73</v>
      </c>
      <c r="F33" s="129">
        <f>SUM(F30:F32)</f>
        <v>-417</v>
      </c>
      <c r="G33" s="25">
        <f>SUM(G30:G32)</f>
        <v>-2754</v>
      </c>
    </row>
    <row r="34" spans="2:7" ht="15">
      <c r="B34" s="18"/>
      <c r="F34" s="130"/>
      <c r="G34" s="26"/>
    </row>
    <row r="35" spans="2:7" ht="15.75">
      <c r="B35" s="27" t="s">
        <v>70</v>
      </c>
      <c r="F35" s="24"/>
      <c r="G35" s="19"/>
    </row>
    <row r="36" spans="2:7" ht="15.75">
      <c r="B36" s="27"/>
      <c r="F36" s="24"/>
      <c r="G36" s="19"/>
    </row>
    <row r="37" spans="2:7" ht="15.75">
      <c r="B37" s="27"/>
      <c r="F37" s="24"/>
      <c r="G37" s="19"/>
    </row>
    <row r="38" spans="2:7" ht="15">
      <c r="B38" s="18" t="s">
        <v>85</v>
      </c>
      <c r="F38" s="24">
        <v>-460</v>
      </c>
      <c r="G38" s="19"/>
    </row>
    <row r="39" spans="2:7" ht="15">
      <c r="B39" s="20" t="s">
        <v>109</v>
      </c>
      <c r="F39" s="24">
        <v>0</v>
      </c>
      <c r="G39" s="19">
        <v>1</v>
      </c>
    </row>
    <row r="40" spans="2:7" ht="15">
      <c r="B40" s="20" t="s">
        <v>111</v>
      </c>
      <c r="F40" s="24">
        <v>0</v>
      </c>
      <c r="G40" s="19">
        <v>3</v>
      </c>
    </row>
    <row r="41" spans="2:7" ht="15">
      <c r="B41" s="18" t="s">
        <v>66</v>
      </c>
      <c r="F41" s="24">
        <v>0</v>
      </c>
      <c r="G41" s="19">
        <v>-162</v>
      </c>
    </row>
    <row r="42" spans="2:7" ht="15">
      <c r="B42" s="18" t="s">
        <v>105</v>
      </c>
      <c r="F42" s="24">
        <v>45</v>
      </c>
      <c r="G42" s="19"/>
    </row>
    <row r="43" spans="2:7" ht="15">
      <c r="B43" s="18" t="s">
        <v>74</v>
      </c>
      <c r="F43" s="129">
        <f>SUM(F38:F42)</f>
        <v>-415</v>
      </c>
      <c r="G43" s="25">
        <f>SUM(G38:G42)</f>
        <v>-158</v>
      </c>
    </row>
    <row r="44" spans="2:8" ht="15">
      <c r="B44" s="28"/>
      <c r="F44" s="24"/>
      <c r="G44" s="19"/>
      <c r="H44" s="29"/>
    </row>
    <row r="45" spans="2:7" ht="15.75">
      <c r="B45" s="16" t="s">
        <v>44</v>
      </c>
      <c r="F45" s="24"/>
      <c r="G45" s="19"/>
    </row>
    <row r="46" spans="2:7" ht="15">
      <c r="B46" s="18"/>
      <c r="F46" s="24"/>
      <c r="G46" s="19"/>
    </row>
    <row r="47" spans="2:7" ht="15">
      <c r="B47" s="18" t="s">
        <v>114</v>
      </c>
      <c r="F47" s="24"/>
      <c r="G47" s="19">
        <v>0</v>
      </c>
    </row>
    <row r="48" spans="2:7" ht="15">
      <c r="B48" s="21" t="s">
        <v>86</v>
      </c>
      <c r="F48" s="24">
        <v>-45</v>
      </c>
      <c r="G48" s="19">
        <v>-45</v>
      </c>
    </row>
    <row r="49" spans="2:7" s="30" customFormat="1" ht="15">
      <c r="B49" s="21" t="s">
        <v>113</v>
      </c>
      <c r="F49" s="24">
        <v>-78</v>
      </c>
      <c r="G49" s="19">
        <v>-77</v>
      </c>
    </row>
    <row r="50" spans="2:7" ht="15">
      <c r="B50" s="21" t="s">
        <v>45</v>
      </c>
      <c r="F50" s="24">
        <v>-65</v>
      </c>
      <c r="G50" s="19">
        <v>-30</v>
      </c>
    </row>
    <row r="51" spans="2:7" ht="15">
      <c r="B51" s="21" t="s">
        <v>75</v>
      </c>
      <c r="F51" s="129">
        <f>SUM(F48:F50)</f>
        <v>-188</v>
      </c>
      <c r="G51" s="25">
        <f>SUM(G47:G50)</f>
        <v>-152</v>
      </c>
    </row>
    <row r="52" spans="2:7" ht="15">
      <c r="B52" s="18"/>
      <c r="F52" s="130"/>
      <c r="G52" s="26"/>
    </row>
    <row r="53" spans="2:7" ht="15">
      <c r="B53" s="21" t="s">
        <v>62</v>
      </c>
      <c r="F53" s="24">
        <f>F33+F43+F51</f>
        <v>-1020</v>
      </c>
      <c r="G53" s="19">
        <f>G33+G43+G51</f>
        <v>-3064</v>
      </c>
    </row>
    <row r="54" spans="2:7" ht="15">
      <c r="B54" s="21"/>
      <c r="F54" s="24"/>
      <c r="G54" s="19"/>
    </row>
    <row r="55" spans="2:7" ht="15">
      <c r="B55" s="21" t="s">
        <v>46</v>
      </c>
      <c r="F55" s="24">
        <v>1798</v>
      </c>
      <c r="G55" s="19">
        <v>9044</v>
      </c>
    </row>
    <row r="56" spans="2:7" ht="15">
      <c r="B56" s="21"/>
      <c r="F56" s="24"/>
      <c r="G56" s="19"/>
    </row>
    <row r="57" spans="2:7" ht="15.75" thickBot="1">
      <c r="B57" s="21" t="s">
        <v>100</v>
      </c>
      <c r="F57" s="31">
        <f>SUM(F53:F56)</f>
        <v>778</v>
      </c>
      <c r="G57" s="31">
        <f>SUM(G53:G56)</f>
        <v>5980</v>
      </c>
    </row>
    <row r="58" spans="6:8" ht="15.75" thickTop="1">
      <c r="F58" s="32"/>
      <c r="H58" s="29"/>
    </row>
    <row r="59" ht="15">
      <c r="F59" s="33">
        <f>F69-F57</f>
        <v>0</v>
      </c>
    </row>
    <row r="60" spans="2:7" ht="15">
      <c r="B60" s="7" t="s">
        <v>101</v>
      </c>
      <c r="F60" s="34"/>
      <c r="G60" s="34"/>
    </row>
    <row r="61" spans="6:7" ht="15">
      <c r="F61" s="11" t="s">
        <v>7</v>
      </c>
      <c r="G61" s="11" t="s">
        <v>30</v>
      </c>
    </row>
    <row r="62" spans="6:7" ht="15">
      <c r="F62" s="13" t="s">
        <v>93</v>
      </c>
      <c r="G62" s="13" t="s">
        <v>93</v>
      </c>
    </row>
    <row r="63" spans="6:7" ht="15">
      <c r="F63" s="13" t="s">
        <v>40</v>
      </c>
      <c r="G63" s="13" t="s">
        <v>40</v>
      </c>
    </row>
    <row r="64" spans="6:7" ht="15">
      <c r="F64" s="14">
        <v>39355</v>
      </c>
      <c r="G64" s="14">
        <v>38990</v>
      </c>
    </row>
    <row r="65" spans="6:7" ht="15">
      <c r="F65" s="35"/>
      <c r="G65" s="35"/>
    </row>
    <row r="66" spans="2:7" ht="15">
      <c r="B66" s="7" t="s">
        <v>102</v>
      </c>
      <c r="F66" s="48">
        <v>1858</v>
      </c>
      <c r="G66" s="116">
        <v>5980</v>
      </c>
    </row>
    <row r="67" spans="2:7" ht="15">
      <c r="B67" s="7" t="s">
        <v>103</v>
      </c>
      <c r="F67" s="116"/>
      <c r="G67" s="117">
        <v>0</v>
      </c>
    </row>
    <row r="68" spans="2:7" ht="15">
      <c r="B68" s="7" t="s">
        <v>96</v>
      </c>
      <c r="F68" s="98">
        <v>-1080</v>
      </c>
      <c r="G68" s="117">
        <v>0</v>
      </c>
    </row>
    <row r="69" spans="6:7" ht="15.75" thickBot="1">
      <c r="F69" s="37">
        <f>SUM(F66:F68)</f>
        <v>778</v>
      </c>
      <c r="G69" s="37">
        <f>SUM(G66:G68)</f>
        <v>5980</v>
      </c>
    </row>
    <row r="70" ht="15.75" thickTop="1">
      <c r="F70" s="33"/>
    </row>
    <row r="71" ht="15">
      <c r="B71" s="7" t="s">
        <v>71</v>
      </c>
    </row>
    <row r="72" spans="2:7" ht="15">
      <c r="B72" s="7" t="s">
        <v>91</v>
      </c>
      <c r="F72" s="29">
        <f>F57-F69</f>
        <v>0</v>
      </c>
      <c r="G72" s="29"/>
    </row>
    <row r="75" ht="15">
      <c r="F75" s="38"/>
    </row>
    <row r="76" ht="15">
      <c r="F76" s="38"/>
    </row>
  </sheetData>
  <mergeCells count="1">
    <mergeCell ref="G2:G3"/>
  </mergeCells>
  <printOptions/>
  <pageMargins left="0.75" right="0.75" top="0.75" bottom="0.75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Airocom Technology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Airocom Technology Berhad</dc:creator>
  <cp:keywords/>
  <dc:description/>
  <cp:lastModifiedBy>Airocom Technology Berhad</cp:lastModifiedBy>
  <cp:lastPrinted>2007-11-21T10:57:26Z</cp:lastPrinted>
  <dcterms:created xsi:type="dcterms:W3CDTF">2006-04-21T03:40:50Z</dcterms:created>
  <dcterms:modified xsi:type="dcterms:W3CDTF">2007-11-22T06:48:55Z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